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7755" activeTab="0"/>
  </bookViews>
  <sheets>
    <sheet name="Лист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<sst xmlns="http://schemas.openxmlformats.org/spreadsheetml/2006/main" count="42" uniqueCount="28">
  <si>
    <t>Ц</t>
  </si>
  <si>
    <t>В</t>
  </si>
  <si>
    <t xml:space="preserve">В/Ц </t>
  </si>
  <si>
    <r>
      <t>R</t>
    </r>
    <r>
      <rPr>
        <sz val="9"/>
        <color theme="1"/>
        <rFont val="Calibri"/>
        <family val="2"/>
        <scheme val="minor"/>
      </rPr>
      <t>1</t>
    </r>
  </si>
  <si>
    <r>
      <t>R</t>
    </r>
    <r>
      <rPr>
        <sz val="9"/>
        <color theme="1"/>
        <rFont val="Calibri"/>
        <family val="2"/>
        <scheme val="minor"/>
      </rPr>
      <t>3</t>
    </r>
  </si>
  <si>
    <r>
      <t>R</t>
    </r>
    <r>
      <rPr>
        <sz val="9"/>
        <color theme="1"/>
        <rFont val="Calibri"/>
        <family val="2"/>
        <scheme val="minor"/>
      </rPr>
      <t>7</t>
    </r>
  </si>
  <si>
    <r>
      <t>R</t>
    </r>
    <r>
      <rPr>
        <sz val="9"/>
        <color theme="1"/>
        <rFont val="Calibri"/>
        <family val="2"/>
        <scheme val="minor"/>
      </rPr>
      <t>28</t>
    </r>
  </si>
  <si>
    <t>ЗАДАТИ</t>
  </si>
  <si>
    <t xml:space="preserve">Вологість </t>
  </si>
  <si>
    <t>Піску</t>
  </si>
  <si>
    <t>В/Ц</t>
  </si>
  <si>
    <t>Щебня</t>
  </si>
  <si>
    <t>Склад бетону з врахуванням вологості</t>
  </si>
  <si>
    <t>Склад бетону</t>
  </si>
  <si>
    <t>-</t>
  </si>
  <si>
    <t>П</t>
  </si>
  <si>
    <t>Щ</t>
  </si>
  <si>
    <t>Добавка</t>
  </si>
  <si>
    <t>ρ бет.</t>
  </si>
  <si>
    <t>Дані графіки і таблиці дозволяю прогнозувати склад бетону.</t>
  </si>
  <si>
    <t xml:space="preserve">Приклад </t>
  </si>
  <si>
    <t>Необхідна міцність бетону у віці 1 доби 30 Мпа.</t>
  </si>
  <si>
    <t xml:space="preserve">1. З рис. 1 маючи задану однодобову міцність 30 Мпа, визначаємо необхідне В/Ц (за червоними стрілками) яке становить 0,372 </t>
  </si>
  <si>
    <t>2. Маючи необжідне значення В/Ц 0,372 за рис. 2 визначаємо витрату води, яка становить 126,5 л.</t>
  </si>
  <si>
    <t>3. Отримані (витрату води і В/Ц) і небхідні (вологість заповнювачів) значення вносимо в жовті таблиці.</t>
  </si>
  <si>
    <t>4. В зелених таблицях отримуємо розрахунок складу бетону.</t>
  </si>
  <si>
    <t>Примітка</t>
  </si>
  <si>
    <t xml:space="preserve"> Розрахункові значення коректні для рухомості бетонної суміші Р3 (10…15 см).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</si>
</sst>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+mn-cs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3" borderId="2" xfId="21" applyFont="1" applyBorder="1" applyAlignment="1">
      <alignment horizontal="center" vertical="center"/>
    </xf>
    <xf numFmtId="0" fontId="3" fillId="3" borderId="3" xfId="21" applyBorder="1" applyAlignment="1">
      <alignment horizontal="center" vertical="center"/>
    </xf>
    <xf numFmtId="164" fontId="0" fillId="0" borderId="0" xfId="0" applyNumberFormat="1"/>
    <xf numFmtId="0" fontId="5" fillId="3" borderId="4" xfId="21" applyFont="1" applyBorder="1" applyAlignment="1">
      <alignment horizontal="center" vertical="center"/>
    </xf>
    <xf numFmtId="0" fontId="3" fillId="3" borderId="5" xfId="21" applyBorder="1" applyAlignment="1">
      <alignment horizontal="center" vertical="center"/>
    </xf>
    <xf numFmtId="0" fontId="2" fillId="2" borderId="2" xfId="20" applyBorder="1" applyAlignment="1">
      <alignment horizontal="center" vertical="center"/>
    </xf>
    <xf numFmtId="1" fontId="2" fillId="2" borderId="3" xfId="20" applyNumberFormat="1" applyBorder="1" applyAlignment="1">
      <alignment horizontal="center" vertical="center"/>
    </xf>
    <xf numFmtId="0" fontId="2" fillId="2" borderId="2" xfId="20" applyFont="1" applyBorder="1" applyAlignment="1">
      <alignment horizontal="center" vertical="center"/>
    </xf>
    <xf numFmtId="0" fontId="2" fillId="2" borderId="3" xfId="20" applyFont="1" applyBorder="1" applyAlignment="1">
      <alignment horizontal="center" vertical="center"/>
    </xf>
    <xf numFmtId="1" fontId="2" fillId="2" borderId="3" xfId="20" applyNumberFormat="1" applyFont="1" applyBorder="1" applyAlignment="1">
      <alignment horizontal="center" vertical="center"/>
    </xf>
    <xf numFmtId="0" fontId="2" fillId="2" borderId="6" xfId="20" applyBorder="1" applyAlignment="1">
      <alignment horizontal="center" vertical="center"/>
    </xf>
    <xf numFmtId="1" fontId="2" fillId="2" borderId="7" xfId="20" applyNumberFormat="1" applyBorder="1" applyAlignment="1">
      <alignment horizontal="center" vertical="center"/>
    </xf>
    <xf numFmtId="0" fontId="2" fillId="2" borderId="6" xfId="20" applyFont="1" applyBorder="1" applyAlignment="1">
      <alignment horizontal="center" vertical="center"/>
    </xf>
    <xf numFmtId="0" fontId="2" fillId="2" borderId="7" xfId="20" applyFont="1" applyBorder="1" applyAlignment="1">
      <alignment horizontal="center" vertical="center"/>
    </xf>
    <xf numFmtId="1" fontId="2" fillId="2" borderId="7" xfId="20" applyNumberFormat="1" applyFont="1" applyBorder="1" applyAlignment="1">
      <alignment horizontal="center" vertical="center"/>
    </xf>
    <xf numFmtId="2" fontId="2" fillId="2" borderId="7" xfId="20" applyNumberFormat="1" applyBorder="1" applyAlignment="1">
      <alignment horizontal="center" vertical="center"/>
    </xf>
    <xf numFmtId="2" fontId="2" fillId="2" borderId="7" xfId="20" applyNumberFormat="1" applyFont="1" applyBorder="1" applyAlignment="1">
      <alignment horizontal="center" vertical="center"/>
    </xf>
    <xf numFmtId="0" fontId="2" fillId="2" borderId="4" xfId="20" applyBorder="1" applyAlignment="1">
      <alignment horizontal="center" vertical="center"/>
    </xf>
    <xf numFmtId="165" fontId="2" fillId="2" borderId="5" xfId="20" applyNumberFormat="1" applyBorder="1" applyAlignment="1">
      <alignment horizontal="center" vertical="center"/>
    </xf>
    <xf numFmtId="0" fontId="2" fillId="2" borderId="4" xfId="20" applyFont="1" applyBorder="1" applyAlignment="1">
      <alignment horizontal="center" vertical="center"/>
    </xf>
    <xf numFmtId="0" fontId="2" fillId="2" borderId="5" xfId="20" applyFont="1" applyBorder="1" applyAlignment="1">
      <alignment horizontal="center" vertical="center"/>
    </xf>
    <xf numFmtId="165" fontId="2" fillId="2" borderId="5" xfId="2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" fillId="3" borderId="9" xfId="21" applyFont="1" applyBorder="1" applyAlignment="1">
      <alignment horizontal="center"/>
    </xf>
    <xf numFmtId="0" fontId="5" fillId="3" borderId="10" xfId="21" applyFont="1" applyBorder="1" applyAlignment="1">
      <alignment horizontal="center"/>
    </xf>
    <xf numFmtId="0" fontId="5" fillId="3" borderId="9" xfId="21" applyFont="1" applyBorder="1" applyAlignment="1">
      <alignment horizontal="center" vertical="center"/>
    </xf>
    <xf numFmtId="0" fontId="5" fillId="3" borderId="11" xfId="21" applyFont="1" applyBorder="1" applyAlignment="1">
      <alignment horizontal="center" vertical="center"/>
    </xf>
    <xf numFmtId="0" fontId="5" fillId="3" borderId="10" xfId="21" applyFont="1" applyBorder="1" applyAlignment="1">
      <alignment horizontal="center" vertical="center"/>
    </xf>
    <xf numFmtId="0" fontId="3" fillId="3" borderId="12" xfId="21" applyBorder="1" applyAlignment="1">
      <alignment horizontal="center" vertical="center"/>
    </xf>
    <xf numFmtId="0" fontId="3" fillId="3" borderId="13" xfId="21" applyBorder="1" applyAlignment="1">
      <alignment horizontal="center" vertical="center"/>
    </xf>
    <xf numFmtId="0" fontId="3" fillId="3" borderId="14" xfId="21" applyBorder="1" applyAlignment="1">
      <alignment horizontal="center" vertical="center"/>
    </xf>
    <xf numFmtId="0" fontId="3" fillId="3" borderId="5" xfId="21" applyBorder="1" applyAlignment="1">
      <alignment horizontal="center" vertical="center"/>
    </xf>
    <xf numFmtId="0" fontId="6" fillId="2" borderId="0" xfId="20" applyFont="1" applyBorder="1" applyAlignment="1">
      <alignment horizontal="center" vertical="center" wrapText="1"/>
    </xf>
    <xf numFmtId="0" fontId="6" fillId="2" borderId="15" xfId="20" applyFont="1" applyBorder="1" applyAlignment="1">
      <alignment horizontal="center" vertical="center" wrapText="1"/>
    </xf>
    <xf numFmtId="0" fontId="2" fillId="2" borderId="9" xfId="20" applyBorder="1" applyAlignment="1">
      <alignment horizontal="center" vertical="center"/>
    </xf>
    <xf numFmtId="0" fontId="2" fillId="2" borderId="10" xfId="2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Нейтральный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Рис. 1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275"/>
          <c:y val="0.11875"/>
          <c:w val="0.744"/>
          <c:h val="0.67925"/>
        </c:manualLayout>
      </c:layout>
      <c:scatterChart>
        <c:scatterStyle val="smoothMarker"/>
        <c:varyColors val="0"/>
        <c:ser>
          <c:idx val="0"/>
          <c:order val="0"/>
          <c:tx>
            <c:v>Rст 1</c:v>
          </c:tx>
          <c:spPr>
            <a:ln w="28575" cap="rnd" cmpd="sng">
              <a:solidFill>
                <a:schemeClr val="accent1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'[1]Залізобетон'!$E$4:$E$7</c:f>
              <c:numCache>
                <c:formatCode>General</c:formatCode>
                <c:ptCount val="4"/>
                <c:pt idx="0">
                  <c:v>18.6</c:v>
                </c:pt>
                <c:pt idx="1">
                  <c:v>28</c:v>
                </c:pt>
                <c:pt idx="2">
                  <c:v>36.6</c:v>
                </c:pt>
                <c:pt idx="3">
                  <c:v>45.4</c:v>
                </c:pt>
              </c:numCache>
            </c:numRef>
          </c:yVal>
          <c:smooth val="1"/>
        </c:ser>
        <c:ser>
          <c:idx val="1"/>
          <c:order val="1"/>
          <c:tx>
            <c:v>Rст 3</c:v>
          </c:tx>
          <c:spPr>
            <a:ln w="28575" cap="rnd" cmpd="sng">
              <a:solidFill>
                <a:schemeClr val="accent2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'[1]Залізобетон'!$F$4:$F$7</c:f>
              <c:numCache>
                <c:formatCode>General</c:formatCode>
                <c:ptCount val="4"/>
                <c:pt idx="0">
                  <c:v>30.8</c:v>
                </c:pt>
                <c:pt idx="1">
                  <c:v>42.8</c:v>
                </c:pt>
                <c:pt idx="2">
                  <c:v>51</c:v>
                </c:pt>
                <c:pt idx="3">
                  <c:v>58</c:v>
                </c:pt>
              </c:numCache>
            </c:numRef>
          </c:yVal>
          <c:smooth val="1"/>
        </c:ser>
        <c:ser>
          <c:idx val="2"/>
          <c:order val="2"/>
          <c:tx>
            <c:v>Rст 7</c:v>
          </c:tx>
          <c:spPr>
            <a:ln w="28575" cap="rnd" cmpd="sng">
              <a:solidFill>
                <a:schemeClr val="accent3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'[1]Залізобетон'!$G$4:$G$7</c:f>
              <c:numCache>
                <c:formatCode>General</c:formatCode>
                <c:ptCount val="4"/>
                <c:pt idx="0">
                  <c:v>32.3</c:v>
                </c:pt>
                <c:pt idx="1">
                  <c:v>44.9</c:v>
                </c:pt>
                <c:pt idx="2">
                  <c:v>54</c:v>
                </c:pt>
                <c:pt idx="3">
                  <c:v>62</c:v>
                </c:pt>
              </c:numCache>
            </c:numRef>
          </c:yVal>
          <c:smooth val="1"/>
        </c:ser>
        <c:ser>
          <c:idx val="3"/>
          <c:order val="3"/>
          <c:tx>
            <c:v>Rст 28</c:v>
          </c:tx>
          <c:spPr>
            <a:ln w="28575" cap="rnd" cmpd="sng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'[1]Залізобетон'!$H$4:$H$7</c:f>
              <c:numCache>
                <c:formatCode>General</c:formatCode>
                <c:ptCount val="4"/>
                <c:pt idx="0">
                  <c:v>42.8</c:v>
                </c:pt>
                <c:pt idx="1">
                  <c:v>56</c:v>
                </c:pt>
                <c:pt idx="2">
                  <c:v>66</c:v>
                </c:pt>
                <c:pt idx="3">
                  <c:v>75</c:v>
                </c:pt>
              </c:numCache>
            </c:numRef>
          </c:yVal>
          <c:smooth val="1"/>
        </c:ser>
        <c:axId val="2866451"/>
        <c:axId val="25798060"/>
      </c:scatterChart>
      <c:valAx>
        <c:axId val="2866451"/>
        <c:scaling>
          <c:orientation val="minMax"/>
          <c:max val="0.44000000000000006"/>
          <c:min val="0.29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В/Ц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5798060"/>
        <c:crosses val="autoZero"/>
        <c:crossBetween val="midCat"/>
        <c:dispUnits/>
        <c:majorUnit val="0.010000000000000002"/>
      </c:valAx>
      <c:valAx>
        <c:axId val="257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Міцність на стиск, МПа</a:t>
                </a:r>
              </a:p>
            </c:rich>
          </c:tx>
          <c:layout>
            <c:manualLayout>
              <c:xMode val="edge"/>
              <c:yMode val="edge"/>
              <c:x val="0.01475"/>
              <c:y val="0.2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866451"/>
        <c:crosses val="autoZero"/>
        <c:crossBetween val="midCat"/>
        <c:dispUnits/>
        <c:majorUnit val="5"/>
      </c:valAx>
      <c:spPr>
        <a:solidFill>
          <a:schemeClr val="bg1"/>
        </a:solidFill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uk-UA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рис. 2</a:t>
            </a:r>
          </a:p>
        </c:rich>
      </c:tx>
      <c:layout>
        <c:manualLayout>
          <c:xMode val="edge"/>
          <c:yMode val="edge"/>
          <c:x val="0.452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5"/>
          <c:y val="0.08025"/>
          <c:w val="0.85975"/>
          <c:h val="0.803"/>
        </c:manualLayout>
      </c:layout>
      <c:scatterChart>
        <c:scatterStyle val="smoothMarker"/>
        <c:varyColors val="0"/>
        <c:ser>
          <c:idx val="0"/>
          <c:order val="0"/>
          <c:spPr>
            <a:ln w="285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'[1]Залізобетон'!$D$4:$D$7</c:f>
              <c:numCache>
                <c:formatCode>General</c:formatCode>
                <c:ptCount val="4"/>
                <c:pt idx="0">
                  <c:v>0.43</c:v>
                </c:pt>
                <c:pt idx="1">
                  <c:v>0.38484848484848483</c:v>
                </c:pt>
                <c:pt idx="2">
                  <c:v>0.34444444444444444</c:v>
                </c:pt>
                <c:pt idx="3">
                  <c:v>0.3</c:v>
                </c:pt>
              </c:numCache>
            </c:numRef>
          </c:xVal>
          <c:yVal>
            <c:numRef>
              <c:f>'[1]Залізобетон'!$C$4:$C$7</c:f>
              <c:numCache>
                <c:formatCode>General</c:formatCode>
                <c:ptCount val="4"/>
                <c:pt idx="0">
                  <c:v>129</c:v>
                </c:pt>
                <c:pt idx="1">
                  <c:v>127</c:v>
                </c:pt>
                <c:pt idx="2">
                  <c:v>124</c:v>
                </c:pt>
                <c:pt idx="3">
                  <c:v>117</c:v>
                </c:pt>
              </c:numCache>
            </c:numRef>
          </c:yVal>
          <c:smooth val="1"/>
        </c:ser>
        <c:axId val="30855949"/>
        <c:axId val="9268086"/>
      </c:scatterChart>
      <c:valAx>
        <c:axId val="30855949"/>
        <c:scaling>
          <c:orientation val="minMax"/>
          <c:max val="0.44000000000000006"/>
          <c:min val="0.290000000000000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Times New Roman"/>
                    <a:ea typeface="Times New Roman"/>
                    <a:cs typeface="Times New Roman"/>
                  </a:rPr>
                  <a:t>В/Ц</a:t>
                </a:r>
              </a:p>
            </c:rich>
          </c:tx>
          <c:layout>
            <c:manualLayout>
              <c:xMode val="edge"/>
              <c:yMode val="edge"/>
              <c:x val="0.44725"/>
              <c:y val="0.9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  <c:majorUnit val="0.010000000000000002"/>
      </c:valAx>
      <c:valAx>
        <c:axId val="926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latin typeface="Times New Roman"/>
                    <a:ea typeface="Times New Roman"/>
                    <a:cs typeface="Times New Roman"/>
                  </a:rPr>
                  <a:t>Витрата води, л/м3</a:t>
                </a:r>
              </a:p>
            </c:rich>
          </c:tx>
          <c:layout>
            <c:manualLayout>
              <c:xMode val="edge"/>
              <c:yMode val="edge"/>
              <c:x val="0.01675"/>
              <c:y val="0.26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  <c:majorUnit val="1"/>
        <c:minorUnit val="0.4"/>
      </c:valAx>
    </c:plotArea>
    <c:plotVisOnly val="1"/>
    <c:dispBlanksAs val="gap"/>
    <c:showDLblsOverMax val="0"/>
  </c:chart>
  <c:userShapes r:id="rId1"/>
  <c:lang xmlns:c="http://schemas.openxmlformats.org/drawingml/2006/chart" val="uk-UA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0.54225</cdr:y>
    </cdr:from>
    <cdr:to>
      <cdr:x>0.50275</cdr:x>
      <cdr:y>0.5455</cdr:y>
    </cdr:to>
    <cdr:cxnSp macro="">
      <cdr:nvCxnSpPr>
        <cdr:cNvPr id="3" name="Прямая со стрелкой 2"/>
        <cdr:cNvCxnSpPr/>
      </cdr:nvCxnSpPr>
      <cdr:spPr>
        <a:xfrm>
          <a:off x="571500" y="1552575"/>
          <a:ext cx="2619375" cy="9525"/>
        </a:xfrm>
        <a:prstGeom prst="straightConnector1">
          <a:avLst/>
        </a:prstGeom>
        <a:ln w="22225">
          <a:solidFill>
            <a:srgbClr val="FF0000"/>
          </a:solidFill>
          <a:headEnd type="none"/>
          <a:tailEnd type="triangle"/>
        </a:ln>
      </cdr:spPr>
      <c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0.5</cdr:x>
      <cdr:y>0.54225</cdr:y>
    </cdr:from>
    <cdr:to>
      <cdr:x>0.5</cdr:x>
      <cdr:y>0.805</cdr:y>
    </cdr:to>
    <cdr:cxnSp macro="">
      <cdr:nvCxnSpPr>
        <cdr:cNvPr id="5" name="Прямая со стрелкой 4"/>
        <cdr:cNvCxnSpPr/>
      </cdr:nvCxnSpPr>
      <cdr:spPr>
        <a:xfrm>
          <a:off x="3181350" y="1552575"/>
          <a:ext cx="0" cy="752475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0.58825</cdr:x>
      <cdr:y>0.284</cdr:y>
    </cdr:from>
    <cdr:to>
      <cdr:x>0.58825</cdr:x>
      <cdr:y>0.88625</cdr:y>
    </cdr:to>
    <cdr:cxnSp macro="">
      <cdr:nvCxnSpPr>
        <cdr:cNvPr id="3" name="Прямая со стрелкой 2"/>
        <cdr:cNvCxnSpPr/>
      </cdr:nvCxnSpPr>
      <cdr:spPr>
        <a:xfrm flipV="1">
          <a:off x="3733800" y="1076325"/>
          <a:ext cx="0" cy="230505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0.10725</cdr:x>
      <cdr:y>0.2885</cdr:y>
    </cdr:from>
    <cdr:to>
      <cdr:x>0.59375</cdr:x>
      <cdr:y>0.2885</cdr:y>
    </cdr:to>
    <cdr:cxnSp macro="">
      <cdr:nvCxnSpPr>
        <cdr:cNvPr id="5" name="Прямая со стрелкой 4"/>
        <cdr:cNvCxnSpPr/>
      </cdr:nvCxnSpPr>
      <cdr:spPr>
        <a:xfrm flipH="1">
          <a:off x="676275" y="1095375"/>
          <a:ext cx="3095625" cy="0"/>
        </a:xfrm>
        <a:prstGeom prst="straightConnector1">
          <a:avLst/>
        </a:prstGeom>
        <a:ln w="19050">
          <a:solidFill>
            <a:srgbClr val="FF0000"/>
          </a:solidFill>
          <a:headEnd type="none"/>
          <a:tailEnd type="triangl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10</xdr:col>
      <xdr:colOff>266700</xdr:colOff>
      <xdr:row>22</xdr:row>
      <xdr:rowOff>190500</xdr:rowOff>
    </xdr:to>
    <xdr:graphicFrame macro="">
      <xdr:nvGraphicFramePr>
        <xdr:cNvPr id="2" name="Диаграмма 1"/>
        <xdr:cNvGraphicFramePr/>
      </xdr:nvGraphicFramePr>
      <xdr:xfrm>
        <a:off x="0" y="1571625"/>
        <a:ext cx="6362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10</xdr:col>
      <xdr:colOff>266700</xdr:colOff>
      <xdr:row>43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4543425"/>
        <a:ext cx="63627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mm\&#1082;&#1086;&#1087;&#1110;&#1103;%20&#1092;&#1083;&#1077;&#1096;&#1082;&#1080;\Smm\&#1044;&#1086;&#1073;&#1072;&#1074;&#1082;&#1072;\&#1055;&#1088;&#1086;&#1075;&#1085;&#1086;&#1079;&#1091;&#1074;&#1072;&#1085;&#1085;&#1103;%20&#1089;&#1082;&#1083;&#1072;&#1076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лізобетон"/>
      <sheetName val="Товарний бетон"/>
    </sheetNames>
    <sheetDataSet>
      <sheetData sheetId="0">
        <row r="4">
          <cell r="C4">
            <v>129</v>
          </cell>
          <cell r="D4">
            <v>0.43</v>
          </cell>
          <cell r="E4">
            <v>18.6</v>
          </cell>
          <cell r="F4">
            <v>30.8</v>
          </cell>
          <cell r="G4">
            <v>32.3</v>
          </cell>
          <cell r="H4">
            <v>42.8</v>
          </cell>
        </row>
        <row r="5">
          <cell r="C5">
            <v>127</v>
          </cell>
          <cell r="D5">
            <v>0.38484848484848483</v>
          </cell>
          <cell r="E5">
            <v>28</v>
          </cell>
          <cell r="F5">
            <v>42.8</v>
          </cell>
          <cell r="G5">
            <v>44.9</v>
          </cell>
          <cell r="H5">
            <v>56</v>
          </cell>
        </row>
        <row r="6">
          <cell r="C6">
            <v>124</v>
          </cell>
          <cell r="D6">
            <v>0.34444444444444444</v>
          </cell>
          <cell r="E6">
            <v>36.6</v>
          </cell>
          <cell r="F6">
            <v>51</v>
          </cell>
          <cell r="G6">
            <v>54</v>
          </cell>
          <cell r="H6">
            <v>66</v>
          </cell>
        </row>
        <row r="7">
          <cell r="C7">
            <v>117</v>
          </cell>
          <cell r="D7">
            <v>0.3</v>
          </cell>
          <cell r="E7">
            <v>45.4</v>
          </cell>
          <cell r="F7">
            <v>58</v>
          </cell>
          <cell r="G7">
            <v>62</v>
          </cell>
          <cell r="H7">
            <v>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0"/>
  <sheetViews>
    <sheetView tabSelected="1" zoomScale="110" zoomScaleNormal="110" workbookViewId="0" topLeftCell="A1">
      <selection activeCell="O38" sqref="O38"/>
    </sheetView>
  </sheetViews>
  <sheetFormatPr defaultColWidth="9.140625" defaultRowHeight="15"/>
  <sheetData>
    <row r="2" ht="15.75" thickBot="1"/>
    <row r="3" spans="2:19" ht="15.75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N3" s="33" t="s">
        <v>7</v>
      </c>
      <c r="O3" s="34"/>
      <c r="Q3" s="35" t="s">
        <v>8</v>
      </c>
      <c r="R3" s="36"/>
      <c r="S3" s="37"/>
    </row>
    <row r="4" spans="2:19" ht="15">
      <c r="B4" s="1">
        <v>300</v>
      </c>
      <c r="C4" s="1">
        <v>129</v>
      </c>
      <c r="D4" s="2">
        <f>C4/B4</f>
        <v>0.43</v>
      </c>
      <c r="E4" s="1">
        <v>18.6</v>
      </c>
      <c r="F4" s="1">
        <v>30.8</v>
      </c>
      <c r="G4" s="1">
        <v>32.3</v>
      </c>
      <c r="H4" s="1">
        <v>42.8</v>
      </c>
      <c r="N4" s="3" t="s">
        <v>1</v>
      </c>
      <c r="O4" s="4">
        <v>126.5</v>
      </c>
      <c r="Q4" s="3" t="s">
        <v>9</v>
      </c>
      <c r="R4" s="38">
        <v>3.2</v>
      </c>
      <c r="S4" s="39"/>
    </row>
    <row r="5" spans="2:19" ht="15.75" thickBot="1">
      <c r="B5" s="1">
        <v>330</v>
      </c>
      <c r="C5" s="1">
        <v>127</v>
      </c>
      <c r="D5" s="2">
        <f aca="true" t="shared" si="0" ref="D5:D7">C5/B5</f>
        <v>0.38484848484848483</v>
      </c>
      <c r="E5" s="1">
        <v>28</v>
      </c>
      <c r="F5" s="1">
        <v>42.8</v>
      </c>
      <c r="G5" s="1">
        <v>44.9</v>
      </c>
      <c r="H5" s="1">
        <v>56</v>
      </c>
      <c r="I5" s="5"/>
      <c r="N5" s="6" t="s">
        <v>10</v>
      </c>
      <c r="O5" s="7">
        <v>0.372</v>
      </c>
      <c r="Q5" s="6" t="s">
        <v>11</v>
      </c>
      <c r="R5" s="40">
        <v>1.25</v>
      </c>
      <c r="S5" s="41"/>
    </row>
    <row r="6" spans="2:9" ht="15">
      <c r="B6" s="1">
        <v>360</v>
      </c>
      <c r="C6" s="1">
        <v>124</v>
      </c>
      <c r="D6" s="2">
        <f t="shared" si="0"/>
        <v>0.34444444444444444</v>
      </c>
      <c r="E6" s="1">
        <v>36.6</v>
      </c>
      <c r="F6" s="1">
        <v>51</v>
      </c>
      <c r="G6" s="1">
        <v>54</v>
      </c>
      <c r="H6" s="1">
        <v>66</v>
      </c>
      <c r="I6" s="5"/>
    </row>
    <row r="7" spans="2:19" ht="15.75" thickBot="1">
      <c r="B7" s="1">
        <v>390</v>
      </c>
      <c r="C7" s="1">
        <v>117</v>
      </c>
      <c r="D7" s="2">
        <f t="shared" si="0"/>
        <v>0.3</v>
      </c>
      <c r="E7" s="1">
        <v>45.4</v>
      </c>
      <c r="F7" s="1">
        <v>58</v>
      </c>
      <c r="G7" s="1">
        <v>62</v>
      </c>
      <c r="H7" s="1">
        <v>75</v>
      </c>
      <c r="I7" s="5"/>
      <c r="Q7" s="42" t="s">
        <v>12</v>
      </c>
      <c r="R7" s="42"/>
      <c r="S7" s="42"/>
    </row>
    <row r="8" spans="14:19" ht="15.75" thickBot="1">
      <c r="N8" s="44" t="s">
        <v>13</v>
      </c>
      <c r="O8" s="45"/>
      <c r="Q8" s="43"/>
      <c r="R8" s="43"/>
      <c r="S8" s="43"/>
    </row>
    <row r="9" spans="14:19" ht="15">
      <c r="N9" s="8" t="s">
        <v>0</v>
      </c>
      <c r="O9" s="9">
        <f>$O$4/$O$5</f>
        <v>340.0537634408602</v>
      </c>
      <c r="Q9" s="10" t="s">
        <v>0</v>
      </c>
      <c r="R9" s="11" t="s">
        <v>14</v>
      </c>
      <c r="S9" s="12">
        <f>$O$4/$O$5</f>
        <v>340.0537634408602</v>
      </c>
    </row>
    <row r="10" spans="14:19" ht="15">
      <c r="N10" s="13" t="s">
        <v>15</v>
      </c>
      <c r="O10" s="14">
        <f>2450-$O$9-$O$11-$O$4</f>
        <v>733.4462365591398</v>
      </c>
      <c r="Q10" s="15" t="s">
        <v>15</v>
      </c>
      <c r="R10" s="16">
        <f>R4</f>
        <v>3.2</v>
      </c>
      <c r="S10" s="17">
        <f>O10+O10*R4/100</f>
        <v>756.9165161290323</v>
      </c>
    </row>
    <row r="11" spans="14:19" ht="15">
      <c r="N11" s="13" t="s">
        <v>16</v>
      </c>
      <c r="O11" s="14">
        <v>1250</v>
      </c>
      <c r="Q11" s="15" t="s">
        <v>16</v>
      </c>
      <c r="R11" s="16">
        <f>R5</f>
        <v>1.25</v>
      </c>
      <c r="S11" s="17">
        <f>O11+O11*R5/100</f>
        <v>1265.625</v>
      </c>
    </row>
    <row r="12" spans="14:19" ht="15">
      <c r="N12" s="13" t="s">
        <v>1</v>
      </c>
      <c r="O12" s="14">
        <f>$O$4</f>
        <v>126.5</v>
      </c>
      <c r="Q12" s="15" t="s">
        <v>1</v>
      </c>
      <c r="R12" s="16" t="s">
        <v>14</v>
      </c>
      <c r="S12" s="17">
        <f>O12-O10*R4/100-O11*R5/100</f>
        <v>87.40472043010752</v>
      </c>
    </row>
    <row r="13" spans="14:19" ht="15">
      <c r="N13" s="13" t="s">
        <v>10</v>
      </c>
      <c r="O13" s="18">
        <f>$O$5</f>
        <v>0.372</v>
      </c>
      <c r="Q13" s="15" t="s">
        <v>10</v>
      </c>
      <c r="R13" s="16" t="s">
        <v>14</v>
      </c>
      <c r="S13" s="19">
        <f>$O$5</f>
        <v>0.372</v>
      </c>
    </row>
    <row r="14" spans="14:19" ht="15.75" thickBot="1">
      <c r="N14" s="20" t="s">
        <v>17</v>
      </c>
      <c r="O14" s="21">
        <f>$O$9*0.005</f>
        <v>1.7002688172043012</v>
      </c>
      <c r="Q14" s="22" t="s">
        <v>17</v>
      </c>
      <c r="R14" s="23" t="s">
        <v>14</v>
      </c>
      <c r="S14" s="24">
        <f>$O$9*0.005</f>
        <v>1.7002688172043012</v>
      </c>
    </row>
    <row r="15" spans="14:19" ht="15">
      <c r="N15" s="25" t="s">
        <v>18</v>
      </c>
      <c r="O15" s="26">
        <f>O9+O10+O11+O12</f>
        <v>2450</v>
      </c>
      <c r="Q15" s="30" t="s">
        <v>18</v>
      </c>
      <c r="R15" s="30"/>
      <c r="S15" s="27">
        <f>S9+S10+S11+S12</f>
        <v>2449.9999999999995</v>
      </c>
    </row>
    <row r="18" spans="13:20" ht="15">
      <c r="M18" s="31" t="s">
        <v>19</v>
      </c>
      <c r="N18" s="31"/>
      <c r="O18" s="31"/>
      <c r="P18" s="31"/>
      <c r="Q18" s="31"/>
      <c r="R18" s="31"/>
      <c r="S18" s="31"/>
      <c r="T18" s="28"/>
    </row>
    <row r="19" spans="13:20" ht="15">
      <c r="M19" s="31" t="s">
        <v>20</v>
      </c>
      <c r="N19" s="31"/>
      <c r="O19" s="31"/>
      <c r="P19" s="31"/>
      <c r="Q19" s="31"/>
      <c r="R19" s="31"/>
      <c r="S19" s="31"/>
      <c r="T19" s="28"/>
    </row>
    <row r="20" spans="13:20" ht="15">
      <c r="M20" s="31" t="s">
        <v>21</v>
      </c>
      <c r="N20" s="31"/>
      <c r="O20" s="31"/>
      <c r="P20" s="31"/>
      <c r="Q20" s="31"/>
      <c r="R20" s="28"/>
      <c r="S20" s="28"/>
      <c r="T20" s="28"/>
    </row>
    <row r="21" spans="13:20" ht="15">
      <c r="M21" s="29" t="s">
        <v>22</v>
      </c>
      <c r="N21" s="29"/>
      <c r="O21" s="29"/>
      <c r="P21" s="29"/>
      <c r="Q21" s="29"/>
      <c r="R21" s="29"/>
      <c r="S21" s="29"/>
      <c r="T21" s="28"/>
    </row>
    <row r="22" spans="13:20" ht="15">
      <c r="M22" s="29"/>
      <c r="N22" s="29"/>
      <c r="O22" s="29"/>
      <c r="P22" s="29"/>
      <c r="Q22" s="29"/>
      <c r="R22" s="29"/>
      <c r="S22" s="29"/>
      <c r="T22" s="28"/>
    </row>
    <row r="23" spans="13:20" ht="15">
      <c r="M23" s="29" t="s">
        <v>23</v>
      </c>
      <c r="N23" s="29"/>
      <c r="O23" s="29"/>
      <c r="P23" s="29"/>
      <c r="Q23" s="29"/>
      <c r="R23" s="29"/>
      <c r="S23" s="29"/>
      <c r="T23" s="28"/>
    </row>
    <row r="24" spans="13:20" ht="15">
      <c r="M24" s="29"/>
      <c r="N24" s="29"/>
      <c r="O24" s="29"/>
      <c r="P24" s="29"/>
      <c r="Q24" s="29"/>
      <c r="R24" s="29"/>
      <c r="S24" s="29"/>
      <c r="T24" s="28"/>
    </row>
    <row r="25" spans="13:20" ht="15">
      <c r="M25" s="29" t="s">
        <v>24</v>
      </c>
      <c r="N25" s="29"/>
      <c r="O25" s="29"/>
      <c r="P25" s="29"/>
      <c r="Q25" s="29"/>
      <c r="R25" s="29"/>
      <c r="S25" s="29"/>
      <c r="T25" s="28"/>
    </row>
    <row r="26" spans="13:20" ht="15">
      <c r="M26" s="29"/>
      <c r="N26" s="29"/>
      <c r="O26" s="29"/>
      <c r="P26" s="29"/>
      <c r="Q26" s="29"/>
      <c r="R26" s="29"/>
      <c r="S26" s="29"/>
      <c r="T26" s="28"/>
    </row>
    <row r="27" spans="13:20" ht="15">
      <c r="M27" s="32" t="s">
        <v>25</v>
      </c>
      <c r="N27" s="32"/>
      <c r="O27" s="32"/>
      <c r="P27" s="32"/>
      <c r="Q27" s="32"/>
      <c r="R27" s="32"/>
      <c r="S27" s="32"/>
      <c r="T27" s="28"/>
    </row>
    <row r="28" spans="13:20" ht="15">
      <c r="M28" s="31" t="s">
        <v>26</v>
      </c>
      <c r="N28" s="31"/>
      <c r="O28" s="31"/>
      <c r="P28" s="31"/>
      <c r="Q28" s="31"/>
      <c r="R28" s="31"/>
      <c r="S28" s="31"/>
      <c r="T28" s="28"/>
    </row>
    <row r="29" spans="13:20" ht="15" customHeight="1">
      <c r="M29" s="29" t="s">
        <v>27</v>
      </c>
      <c r="N29" s="29"/>
      <c r="O29" s="29"/>
      <c r="P29" s="29"/>
      <c r="Q29" s="29"/>
      <c r="R29" s="29"/>
      <c r="S29" s="29"/>
      <c r="T29" s="28"/>
    </row>
    <row r="30" spans="13:19" ht="15">
      <c r="M30" s="29"/>
      <c r="N30" s="29"/>
      <c r="O30" s="29"/>
      <c r="P30" s="29"/>
      <c r="Q30" s="29"/>
      <c r="R30" s="29"/>
      <c r="S30" s="29"/>
    </row>
  </sheetData>
  <mergeCells count="16">
    <mergeCell ref="N3:O3"/>
    <mergeCell ref="Q3:S3"/>
    <mergeCell ref="R4:S4"/>
    <mergeCell ref="R5:S5"/>
    <mergeCell ref="Q7:S8"/>
    <mergeCell ref="N8:O8"/>
    <mergeCell ref="M29:S30"/>
    <mergeCell ref="Q15:R15"/>
    <mergeCell ref="M18:S18"/>
    <mergeCell ref="M19:S19"/>
    <mergeCell ref="M20:Q20"/>
    <mergeCell ref="M21:S22"/>
    <mergeCell ref="M23:S24"/>
    <mergeCell ref="M25:S26"/>
    <mergeCell ref="M27:S27"/>
    <mergeCell ref="M28:S28"/>
  </mergeCells>
  <conditionalFormatting sqref="L10">
    <cfRule type="iconSet" priority="1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</dc:creator>
  <cp:keywords/>
  <dc:description/>
  <cp:lastModifiedBy>Smm</cp:lastModifiedBy>
  <dcterms:created xsi:type="dcterms:W3CDTF">2016-12-14T13:11:03Z</dcterms:created>
  <dcterms:modified xsi:type="dcterms:W3CDTF">2016-12-21T18:38:33Z</dcterms:modified>
  <cp:category/>
  <cp:version/>
  <cp:contentType/>
  <cp:contentStatus/>
</cp:coreProperties>
</file>